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621" activeTab="0"/>
  </bookViews>
  <sheets>
    <sheet name="1996" sheetId="1" r:id="rId1"/>
  </sheets>
  <definedNames>
    <definedName name="_xlnm.Print_Area" localSheetId="0">'1996'!$A$1:$K$24</definedName>
  </definedNames>
  <calcPr fullCalcOnLoad="1"/>
</workbook>
</file>

<file path=xl/sharedStrings.xml><?xml version="1.0" encoding="utf-8"?>
<sst xmlns="http://schemas.openxmlformats.org/spreadsheetml/2006/main" count="20" uniqueCount="20">
  <si>
    <t>VITA RESIDUA MEDIA PONDERATA DEI TITOLI DI STATO</t>
  </si>
  <si>
    <t>(valori espressi in mesi)</t>
  </si>
  <si>
    <t>BOT</t>
  </si>
  <si>
    <t>CCT</t>
  </si>
  <si>
    <t>CTZ</t>
  </si>
  <si>
    <t>BTP</t>
  </si>
  <si>
    <t>Prestiti</t>
  </si>
  <si>
    <t>TOTALE</t>
  </si>
  <si>
    <t>tasso var.</t>
  </si>
  <si>
    <t>tasso fis.</t>
  </si>
  <si>
    <t>CTE</t>
  </si>
  <si>
    <t>Totale</t>
  </si>
  <si>
    <t>ordinari</t>
  </si>
  <si>
    <t>convers.</t>
  </si>
  <si>
    <t>sull'estero</t>
  </si>
  <si>
    <t>debiti</t>
  </si>
  <si>
    <t xml:space="preserve">         1995 si tiene invece conto dell'esatto numero dei giorni di vita dei titoli.</t>
  </si>
  <si>
    <t>*</t>
  </si>
  <si>
    <r>
      <t xml:space="preserve">* </t>
    </r>
    <r>
      <rPr>
        <b/>
        <sz val="12"/>
        <color indexed="12"/>
        <rFont val="Times New Roman"/>
        <family val="1"/>
      </rPr>
      <t>In questa voce sono inclusi i CTO.</t>
    </r>
  </si>
  <si>
    <t xml:space="preserve">N.B. Fino a Settembre 1995 i calcoli della vita residua utilizzano come unità di misura il mese. A partire dall'Ottobre 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</si>
</sst>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_-* #,##0.00_-;\-* #,##0.00_-;_-* &quot;-&quot;_-;_-@_-"/>
    <numFmt numFmtId="166" formatCode="0.000"/>
    <numFmt numFmtId="167" formatCode="_-* #,##0.000_-;\-* #,##0.000_-;_-* &quot;-&quot;_-;_-@_-"/>
    <numFmt numFmtId="168" formatCode="_-* #,##0.0000_-;\-* #,##0.0000_-;_-* &quot;-&quot;_-;_-@_-"/>
  </numFmts>
  <fonts count="14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1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17" fontId="2" fillId="0" borderId="0" xfId="0" applyNumberFormat="1" applyFont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17" fontId="7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Continuous"/>
    </xf>
    <xf numFmtId="0" fontId="5" fillId="2" borderId="5" xfId="0" applyFont="1" applyFill="1" applyBorder="1" applyAlignment="1">
      <alignment horizontal="centerContinuous"/>
    </xf>
    <xf numFmtId="0" fontId="7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 horizontal="center"/>
    </xf>
    <xf numFmtId="17" fontId="9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7" fontId="9" fillId="0" borderId="0" xfId="0" applyNumberFormat="1" applyFont="1" applyBorder="1" applyAlignment="1">
      <alignment horizontal="left"/>
    </xf>
    <xf numFmtId="17" fontId="10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Continuous"/>
    </xf>
    <xf numFmtId="17" fontId="11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" fontId="13" fillId="0" borderId="1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workbookViewId="0" topLeftCell="A1">
      <selection activeCell="B23" sqref="B23"/>
    </sheetView>
  </sheetViews>
  <sheetFormatPr defaultColWidth="9.33203125" defaultRowHeight="12.75"/>
  <cols>
    <col min="1" max="1" width="11.33203125" style="0" customWidth="1"/>
    <col min="2" max="11" width="13.66015625" style="0" customWidth="1"/>
  </cols>
  <sheetData>
    <row r="1" spans="2:11" ht="18.7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</row>
    <row r="2" spans="2:11" ht="15.75"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16"/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15.75">
      <c r="A4" s="21"/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1" ht="15.75">
      <c r="A5" s="29"/>
      <c r="B5" s="32" t="s">
        <v>2</v>
      </c>
      <c r="C5" s="6"/>
      <c r="D5" s="7" t="s">
        <v>3</v>
      </c>
      <c r="E5" s="7"/>
      <c r="F5" s="6"/>
      <c r="G5" s="32" t="s">
        <v>4</v>
      </c>
      <c r="H5" s="8" t="s">
        <v>5</v>
      </c>
      <c r="I5" s="9"/>
      <c r="J5" s="10" t="s">
        <v>6</v>
      </c>
      <c r="K5" s="32" t="s">
        <v>7</v>
      </c>
    </row>
    <row r="6" spans="1:11" ht="15.75">
      <c r="A6" s="29"/>
      <c r="B6" s="33"/>
      <c r="C6" s="11" t="s">
        <v>8</v>
      </c>
      <c r="D6" s="11" t="s">
        <v>9</v>
      </c>
      <c r="E6" s="11" t="s">
        <v>10</v>
      </c>
      <c r="F6" s="12" t="s">
        <v>11</v>
      </c>
      <c r="G6" s="33"/>
      <c r="H6" s="11" t="s">
        <v>12</v>
      </c>
      <c r="I6" s="11" t="s">
        <v>13</v>
      </c>
      <c r="J6" s="13" t="s">
        <v>14</v>
      </c>
      <c r="K6" s="33"/>
    </row>
    <row r="7" spans="1:11" ht="15.75">
      <c r="A7" s="29"/>
      <c r="B7" s="34"/>
      <c r="C7" s="14"/>
      <c r="D7" s="14" t="s">
        <v>17</v>
      </c>
      <c r="E7" s="14"/>
      <c r="F7" s="15"/>
      <c r="G7" s="34"/>
      <c r="H7" s="14"/>
      <c r="I7" s="14" t="s">
        <v>15</v>
      </c>
      <c r="J7" s="14"/>
      <c r="K7" s="34"/>
    </row>
    <row r="8" spans="1:11" ht="15.75">
      <c r="A8" s="35">
        <v>35065</v>
      </c>
      <c r="B8" s="3">
        <v>4.93</v>
      </c>
      <c r="C8" s="3">
        <v>45.46</v>
      </c>
      <c r="D8" s="3">
        <f>(13.4*48986+30.77*11067)/(48986+11067)</f>
        <v>16.601068889147918</v>
      </c>
      <c r="E8" s="3">
        <v>29.51</v>
      </c>
      <c r="F8" s="3">
        <v>41.57</v>
      </c>
      <c r="G8" s="3">
        <v>17.63</v>
      </c>
      <c r="H8" s="3">
        <v>56.71</v>
      </c>
      <c r="I8" s="3">
        <v>396.73</v>
      </c>
      <c r="J8" s="3">
        <v>89.25</v>
      </c>
      <c r="K8" s="3">
        <v>54.61</v>
      </c>
    </row>
    <row r="9" spans="1:11" ht="15.75">
      <c r="A9" s="35">
        <v>35096</v>
      </c>
      <c r="B9" s="3">
        <v>5.06</v>
      </c>
      <c r="C9" s="3">
        <v>46.06</v>
      </c>
      <c r="D9" s="3">
        <f>(29.82*11067+12.88*47417)/(11067+47417)</f>
        <v>16.085577251897956</v>
      </c>
      <c r="E9" s="3">
        <v>31.89</v>
      </c>
      <c r="F9" s="3">
        <v>42.31</v>
      </c>
      <c r="G9" s="3">
        <v>17.28</v>
      </c>
      <c r="H9" s="3">
        <v>57.2</v>
      </c>
      <c r="I9" s="3">
        <v>395.77</v>
      </c>
      <c r="J9" s="3">
        <v>86.21</v>
      </c>
      <c r="K9" s="3">
        <v>54.83</v>
      </c>
    </row>
    <row r="10" spans="1:11" ht="15.75">
      <c r="A10" s="35">
        <v>35125</v>
      </c>
      <c r="B10" s="3">
        <v>5.04</v>
      </c>
      <c r="C10" s="3">
        <v>46.01</v>
      </c>
      <c r="D10" s="3">
        <f>(28.88*11273+11.86*47417)/(11273+47417)</f>
        <v>15.129150792298518</v>
      </c>
      <c r="E10" s="3">
        <v>30.87</v>
      </c>
      <c r="F10" s="3">
        <v>42.14</v>
      </c>
      <c r="G10" s="3">
        <v>16.77</v>
      </c>
      <c r="H10" s="3">
        <v>59.56</v>
      </c>
      <c r="I10" s="3">
        <v>394.75</v>
      </c>
      <c r="J10" s="3">
        <v>89.81</v>
      </c>
      <c r="K10" s="3">
        <v>55.6</v>
      </c>
    </row>
    <row r="11" spans="1:11" ht="15.75">
      <c r="A11" s="35">
        <v>35156</v>
      </c>
      <c r="B11" s="3">
        <v>5.02</v>
      </c>
      <c r="C11" s="3">
        <v>46.11</v>
      </c>
      <c r="D11" s="3">
        <f>(11273*27.89+47417*10.87)/(11273+47417)</f>
        <v>14.139150792298517</v>
      </c>
      <c r="E11" s="3">
        <v>29.88</v>
      </c>
      <c r="F11" s="3">
        <v>42.12</v>
      </c>
      <c r="G11" s="3">
        <v>16.37</v>
      </c>
      <c r="H11" s="3">
        <v>58.65</v>
      </c>
      <c r="I11" s="3">
        <v>393.77</v>
      </c>
      <c r="J11" s="3">
        <v>87.07</v>
      </c>
      <c r="K11" s="3">
        <v>55.03</v>
      </c>
    </row>
    <row r="12" spans="1:11" ht="15.75">
      <c r="A12" s="35">
        <v>35186</v>
      </c>
      <c r="B12" s="3">
        <v>4.87</v>
      </c>
      <c r="C12" s="3">
        <v>46.16</v>
      </c>
      <c r="D12" s="3">
        <f>(11273*26.87+46195*10.12)/(11273+46195)</f>
        <v>13.405702477900743</v>
      </c>
      <c r="E12" s="3">
        <v>28.86</v>
      </c>
      <c r="F12" s="3">
        <v>42.12</v>
      </c>
      <c r="G12" s="3">
        <v>15.93</v>
      </c>
      <c r="H12" s="3">
        <v>58.08</v>
      </c>
      <c r="I12" s="3">
        <v>392.75</v>
      </c>
      <c r="J12" s="3">
        <v>86.2</v>
      </c>
      <c r="K12" s="3">
        <v>54.57</v>
      </c>
    </row>
    <row r="13" spans="1:11" ht="15.75">
      <c r="A13" s="35">
        <v>35217</v>
      </c>
      <c r="B13" s="3">
        <v>4.74</v>
      </c>
      <c r="C13" s="3">
        <v>45.94</v>
      </c>
      <c r="D13" s="3">
        <f>(11783*26.07+41346*10.27)/(11783+41346)</f>
        <v>13.774138982476613</v>
      </c>
      <c r="E13" s="3">
        <v>30.36</v>
      </c>
      <c r="F13" s="3">
        <f>(C13*554286+D13*(11784+41346)+E13*43936)/(554286+11784+43946+41346)</f>
        <v>42.26469429309506</v>
      </c>
      <c r="G13" s="3">
        <v>15.5</v>
      </c>
      <c r="H13" s="3">
        <v>58.42</v>
      </c>
      <c r="I13" s="3">
        <v>391.76</v>
      </c>
      <c r="J13" s="3">
        <v>85.43</v>
      </c>
      <c r="K13" s="3">
        <v>54.61</v>
      </c>
    </row>
    <row r="14" spans="1:11" ht="15.75">
      <c r="A14" s="35">
        <v>35247</v>
      </c>
      <c r="B14" s="3">
        <v>4.71</v>
      </c>
      <c r="C14" s="3">
        <v>45.76</v>
      </c>
      <c r="D14" s="3">
        <f>(11783*25.05+41346*9.25)/(11783+41346)</f>
        <v>12.754138982476613</v>
      </c>
      <c r="E14" s="3">
        <v>33.01</v>
      </c>
      <c r="F14" s="3">
        <v>42.23</v>
      </c>
      <c r="G14" s="3">
        <v>14.95</v>
      </c>
      <c r="H14" s="3">
        <v>57.64</v>
      </c>
      <c r="I14" s="3">
        <v>390.74</v>
      </c>
      <c r="J14" s="3">
        <v>84.15</v>
      </c>
      <c r="K14" s="3">
        <v>54.21</v>
      </c>
    </row>
    <row r="15" spans="1:11" ht="15.75">
      <c r="A15" s="35">
        <v>35278</v>
      </c>
      <c r="B15" s="3">
        <v>4.64</v>
      </c>
      <c r="C15" s="3">
        <v>45.86</v>
      </c>
      <c r="D15" s="3">
        <f>(11890*24.06+41346*8.23)/(11890+41346)</f>
        <v>11.765553009241867</v>
      </c>
      <c r="E15" s="3">
        <v>31.99</v>
      </c>
      <c r="F15" s="3">
        <v>42.21</v>
      </c>
      <c r="G15" s="3">
        <v>14.47</v>
      </c>
      <c r="H15" s="3">
        <v>57.46</v>
      </c>
      <c r="I15" s="3">
        <v>389.72</v>
      </c>
      <c r="J15" s="3">
        <v>83.22</v>
      </c>
      <c r="K15" s="3">
        <v>53.9</v>
      </c>
    </row>
    <row r="16" spans="1:11" ht="15.75">
      <c r="A16" s="35">
        <v>35309</v>
      </c>
      <c r="B16" s="3">
        <v>4.71</v>
      </c>
      <c r="C16" s="3">
        <v>46.24</v>
      </c>
      <c r="D16" s="3">
        <f>(11890*23.08+33847*8.93)/(11890+33847)</f>
        <v>12.608498808404573</v>
      </c>
      <c r="E16" s="3">
        <v>31.01</v>
      </c>
      <c r="F16" s="3">
        <v>42.9</v>
      </c>
      <c r="G16" s="3">
        <v>14.03</v>
      </c>
      <c r="H16" s="3">
        <v>57.22</v>
      </c>
      <c r="I16" s="3">
        <v>388.74</v>
      </c>
      <c r="J16" s="3">
        <v>81.97</v>
      </c>
      <c r="K16" s="3">
        <v>53.92</v>
      </c>
    </row>
    <row r="17" spans="1:11" ht="15.75">
      <c r="A17" s="35">
        <v>35339</v>
      </c>
      <c r="B17" s="3">
        <v>4.85</v>
      </c>
      <c r="C17" s="3">
        <v>46.77</v>
      </c>
      <c r="D17" s="3">
        <f>(11890*22.06+33847*7.91)/(11890+33847)</f>
        <v>11.588498808404573</v>
      </c>
      <c r="E17" s="3">
        <v>29.99</v>
      </c>
      <c r="F17" s="3">
        <v>43.19</v>
      </c>
      <c r="G17" s="3">
        <v>13.44</v>
      </c>
      <c r="H17" s="3">
        <v>57.34</v>
      </c>
      <c r="I17" s="3">
        <v>387.72</v>
      </c>
      <c r="J17" s="3">
        <v>80.93</v>
      </c>
      <c r="K17" s="3">
        <v>54.01</v>
      </c>
    </row>
    <row r="18" spans="1:11" ht="15.75">
      <c r="A18" s="35">
        <v>35370</v>
      </c>
      <c r="B18" s="3">
        <v>4.89</v>
      </c>
      <c r="C18" s="3">
        <v>46.71</v>
      </c>
      <c r="D18" s="3">
        <f>(11890*21.07+29347*8.04)/(11890+29347)</f>
        <v>11.796982806702719</v>
      </c>
      <c r="E18" s="3">
        <v>29.96</v>
      </c>
      <c r="F18" s="3">
        <v>43.41</v>
      </c>
      <c r="G18" s="3">
        <v>12.97</v>
      </c>
      <c r="H18" s="3">
        <v>57.1</v>
      </c>
      <c r="I18" s="3">
        <v>386.73</v>
      </c>
      <c r="J18" s="3">
        <v>82.22</v>
      </c>
      <c r="K18" s="3">
        <v>54.07</v>
      </c>
    </row>
    <row r="19" spans="1:11" ht="15.75">
      <c r="A19" s="35">
        <v>35400</v>
      </c>
      <c r="B19" s="4">
        <v>4.86</v>
      </c>
      <c r="C19" s="4">
        <v>46.32</v>
      </c>
      <c r="D19" s="4">
        <f>(11890*20.05+29318*7.02)/(11890+29317)</f>
        <v>10.779888368481084</v>
      </c>
      <c r="E19" s="4">
        <v>28.94</v>
      </c>
      <c r="F19" s="4">
        <v>42.95</v>
      </c>
      <c r="G19" s="4">
        <v>12.4</v>
      </c>
      <c r="H19" s="4">
        <v>56.67</v>
      </c>
      <c r="I19" s="4">
        <v>385.71</v>
      </c>
      <c r="J19" s="4">
        <v>83.44</v>
      </c>
      <c r="K19" s="4">
        <v>53.86</v>
      </c>
    </row>
    <row r="20" spans="1:11" ht="15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2:11" ht="15.75">
      <c r="B21" s="24" t="s">
        <v>18</v>
      </c>
      <c r="C21" s="23"/>
      <c r="D21" s="23"/>
      <c r="E21" s="23"/>
      <c r="F21" s="23"/>
      <c r="G21" s="23"/>
      <c r="H21" s="23"/>
      <c r="I21" s="23"/>
      <c r="J21" s="23"/>
      <c r="K21" s="23"/>
    </row>
    <row r="22" spans="2:11" ht="12.75">
      <c r="B22" s="25"/>
      <c r="C22" s="26"/>
      <c r="D22" s="26"/>
      <c r="E22" s="26"/>
      <c r="F22" s="26"/>
      <c r="G22" s="26"/>
      <c r="H22" s="26"/>
      <c r="I22" s="26"/>
      <c r="J22" s="26"/>
      <c r="K22" s="26"/>
    </row>
    <row r="23" spans="2:11" ht="15.75">
      <c r="B23" s="5" t="s">
        <v>19</v>
      </c>
      <c r="C23" s="27"/>
      <c r="D23" s="27"/>
      <c r="E23" s="27"/>
      <c r="F23" s="27"/>
      <c r="G23" s="27"/>
      <c r="H23" s="27"/>
      <c r="I23" s="27"/>
      <c r="J23" s="27"/>
      <c r="K23" s="27"/>
    </row>
    <row r="24" spans="2:11" ht="12.75">
      <c r="B24" s="28" t="s">
        <v>16</v>
      </c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12.7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">
    <mergeCell ref="B1:K1"/>
    <mergeCell ref="B2:K2"/>
    <mergeCell ref="B5:B7"/>
    <mergeCell ref="G5:G7"/>
    <mergeCell ref="K5:K7"/>
  </mergeCells>
  <printOptions horizontalCentered="1" verticalCentered="1"/>
  <pageMargins left="0.2755905511811024" right="0.2755905511811024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DEL TESORO</dc:creator>
  <cp:keywords/>
  <dc:description/>
  <cp:lastModifiedBy>DMORO</cp:lastModifiedBy>
  <cp:lastPrinted>2004-04-23T12:26:42Z</cp:lastPrinted>
  <dcterms:created xsi:type="dcterms:W3CDTF">1999-05-31T14:07:24Z</dcterms:created>
  <dcterms:modified xsi:type="dcterms:W3CDTF">2004-05-26T15:59:29Z</dcterms:modified>
  <cp:category/>
  <cp:version/>
  <cp:contentType/>
  <cp:contentStatus/>
</cp:coreProperties>
</file>